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Print_Area" localSheetId="0">'Hoja1'!$A$1:$D$33</definedName>
  </definedNames>
  <calcPr fullCalcOnLoad="1"/>
</workbook>
</file>

<file path=xl/comments1.xml><?xml version="1.0" encoding="utf-8"?>
<comments xmlns="http://schemas.openxmlformats.org/spreadsheetml/2006/main">
  <authors>
    <author>Pilar</author>
  </authors>
  <commentList>
    <comment ref="C9" authorId="0">
      <text>
        <r>
          <rPr>
            <b/>
            <sz val="9"/>
            <rFont val="Tahoma"/>
            <family val="0"/>
          </rPr>
          <t xml:space="preserve">Introducir el importe de la venta </t>
        </r>
        <r>
          <rPr>
            <b/>
            <u val="single"/>
            <sz val="9"/>
            <rFont val="Tahoma"/>
            <family val="2"/>
          </rPr>
          <t>descontando</t>
        </r>
        <r>
          <rPr>
            <b/>
            <sz val="9"/>
            <rFont val="Tahoma"/>
            <family val="0"/>
          </rPr>
          <t xml:space="preserve"> los gasto pagados (notaria, plusvalía del ayuntamiento, etc.)</t>
        </r>
      </text>
    </comment>
    <comment ref="C11" authorId="0">
      <text>
        <r>
          <rPr>
            <b/>
            <u val="single"/>
            <sz val="9"/>
            <rFont val="Tahoma"/>
            <family val="2"/>
          </rPr>
          <t>Sumar</t>
        </r>
        <r>
          <rPr>
            <b/>
            <sz val="9"/>
            <rFont val="Tahoma"/>
            <family val="0"/>
          </rPr>
          <t xml:space="preserve"> al importe de compra todos los gastos pagados por la compra en su día (Impuestos, notaría, registro, etc.)</t>
        </r>
        <r>
          <rPr>
            <sz val="9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0"/>
          </rPr>
          <t>Importe de la venta que utiliza para cancelar la deuda pendiente del prestamo de la vivienda vendida.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<sst xmlns="http://schemas.openxmlformats.org/spreadsheetml/2006/main" count="32" uniqueCount="29">
  <si>
    <t xml:space="preserve">Año de adquisición </t>
  </si>
  <si>
    <t>COEF. ABATIMIENTO</t>
  </si>
  <si>
    <t>Coeficiente</t>
  </si>
  <si>
    <t>Fecha Venta</t>
  </si>
  <si>
    <t>Nº días que ha estado en el patrimonio</t>
  </si>
  <si>
    <t xml:space="preserve">1994 y anteriores </t>
  </si>
  <si>
    <t>V. Venta</t>
  </si>
  <si>
    <t>ganancia diaria</t>
  </si>
  <si>
    <t>Fecha Compra</t>
  </si>
  <si>
    <t>dias con derecho a reduccion</t>
  </si>
  <si>
    <t>V. Compra</t>
  </si>
  <si>
    <t>Fecha límite reducción</t>
  </si>
  <si>
    <t>V. Compra Actualizado</t>
  </si>
  <si>
    <t>Ganancia con derecho a reducción</t>
  </si>
  <si>
    <t>Ganancia</t>
  </si>
  <si>
    <t>Parte de ganancia reducida</t>
  </si>
  <si>
    <t>Reducción</t>
  </si>
  <si>
    <t>Ganancia sin reducción</t>
  </si>
  <si>
    <t>Ganancia reducida</t>
  </si>
  <si>
    <t xml:space="preserve">Impuesto a pagar </t>
  </si>
  <si>
    <t>Si la vivienda que vendes es tu vivienda habitual, rellena estas dos casillas:</t>
  </si>
  <si>
    <t>Importe cancelado del préstamo</t>
  </si>
  <si>
    <t>Importe que reinvierte en la nueva vivienda habitual</t>
  </si>
  <si>
    <t>Ganancia exenta por reinversión</t>
  </si>
  <si>
    <t>Ganancia no exenta</t>
  </si>
  <si>
    <r>
      <t>Importante</t>
    </r>
    <r>
      <rPr>
        <b/>
        <sz val="10"/>
        <rFont val="Arial"/>
        <family val="2"/>
      </rPr>
      <t xml:space="preserve">: El impuesto a pagar aquí calculado sólo se refiere a la tributación de la ganancia obtenida por la venta del inmueble. No recoge el resto de rendimientos. Por lo que </t>
    </r>
    <r>
      <rPr>
        <b/>
        <sz val="10"/>
        <color indexed="10"/>
        <rFont val="Arial"/>
        <family val="2"/>
      </rPr>
      <t>la cantidad total a pagar en la declaración de la Renta dependerá del total de rentas obtenidas en el año.</t>
    </r>
  </si>
  <si>
    <t>Rellena sólo las casillas sobreadas en amarillo</t>
  </si>
  <si>
    <t>CÁLCULO DEL IMPUESTO DE LA RENTA POR LA VENTA DE INMUEBLES*</t>
  </si>
  <si>
    <t>* Se advierte que los cálculos efectuados pueden contener errores involuntarios.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</si>
</sst>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  <numFmt numFmtId="169" formatCode="0.0"/>
    <numFmt numFmtId="170" formatCode="0.000"/>
    <numFmt numFmtId="171" formatCode="0.0000"/>
    <numFmt numFmtId="172" formatCode="0.0%"/>
  </numFmts>
  <fonts count="1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9"/>
      <name val="Tahoma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4" fontId="0" fillId="0" borderId="0" xfId="15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/>
    </xf>
    <xf numFmtId="14" fontId="0" fillId="2" borderId="3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20" applyNumberFormat="1" applyAlignment="1">
      <alignment/>
    </xf>
    <xf numFmtId="14" fontId="4" fillId="0" borderId="4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4" fontId="0" fillId="2" borderId="3" xfId="15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3" borderId="0" xfId="0" applyFont="1" applyFill="1" applyAlignment="1">
      <alignment/>
    </xf>
    <xf numFmtId="44" fontId="3" fillId="3" borderId="6" xfId="0" applyNumberFormat="1" applyFont="1" applyFill="1" applyBorder="1" applyAlignment="1">
      <alignment/>
    </xf>
    <xf numFmtId="9" fontId="0" fillId="0" borderId="0" xfId="20" applyAlignment="1">
      <alignment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8" fillId="0" borderId="0" xfId="0" applyFont="1" applyAlignment="1">
      <alignment/>
    </xf>
    <xf numFmtId="44" fontId="3" fillId="0" borderId="1" xfId="15" applyFont="1" applyBorder="1" applyAlignment="1">
      <alignment horizontal="justify"/>
    </xf>
    <xf numFmtId="0" fontId="9" fillId="0" borderId="0" xfId="0" applyFont="1" applyAlignment="1">
      <alignment horizontal="justify"/>
    </xf>
    <xf numFmtId="44" fontId="3" fillId="0" borderId="0" xfId="15" applyFont="1" applyAlignment="1">
      <alignment horizontal="left"/>
    </xf>
    <xf numFmtId="44" fontId="0" fillId="0" borderId="0" xfId="15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justify"/>
    </xf>
    <xf numFmtId="0" fontId="3" fillId="0" borderId="7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justify" vertical="top"/>
    </xf>
    <xf numFmtId="0" fontId="3" fillId="0" borderId="0" xfId="0" applyFont="1" applyAlignment="1">
      <alignment horizontal="justify" vertical="top"/>
    </xf>
    <xf numFmtId="0" fontId="11" fillId="0" borderId="0" xfId="0" applyFont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22.140625" style="0" bestFit="1" customWidth="1"/>
    <col min="2" max="2" width="32.00390625" style="1" customWidth="1"/>
    <col min="3" max="3" width="14.8515625" style="0" bestFit="1" customWidth="1"/>
    <col min="5" max="5" width="14.00390625" style="0" customWidth="1"/>
    <col min="6" max="6" width="14.421875" style="0" hidden="1" customWidth="1"/>
    <col min="7" max="7" width="12.7109375" style="0" hidden="1" customWidth="1"/>
    <col min="8" max="8" width="11.8515625" style="0" hidden="1" customWidth="1"/>
    <col min="9" max="9" width="18.57421875" style="0" hidden="1" customWidth="1"/>
    <col min="10" max="10" width="11.57421875" style="0" hidden="1" customWidth="1"/>
    <col min="11" max="11" width="12.421875" style="0" hidden="1" customWidth="1"/>
    <col min="12" max="15" width="11.421875" style="0" hidden="1" customWidth="1"/>
  </cols>
  <sheetData>
    <row r="1" spans="10:15" ht="84" customHeight="1" thickBot="1">
      <c r="J1" s="2" t="s">
        <v>0</v>
      </c>
      <c r="K1" s="2" t="s">
        <v>1</v>
      </c>
      <c r="L1" s="2" t="s">
        <v>0</v>
      </c>
      <c r="M1" s="3" t="s">
        <v>2</v>
      </c>
      <c r="N1" s="4" t="s">
        <v>0</v>
      </c>
      <c r="O1" s="5" t="s">
        <v>2</v>
      </c>
    </row>
    <row r="2" spans="1:15" ht="16.5" thickBot="1">
      <c r="A2" s="24" t="s">
        <v>27</v>
      </c>
      <c r="J2" s="21"/>
      <c r="K2" s="21"/>
      <c r="L2" s="22"/>
      <c r="M2" s="23"/>
      <c r="N2" s="20"/>
      <c r="O2" s="12"/>
    </row>
    <row r="3" spans="1:15" ht="37.5" customHeight="1" thickBot="1">
      <c r="A3" s="30" t="str">
        <f>IF(C6&gt;C9-C5,"¡Error! El importe que reinviertes no puede ser mayor que el importe de la venta una vez descontado el prestamo que se cancela. Por favor revisa los importes introducidos."," ")</f>
        <v> </v>
      </c>
      <c r="B3" s="30"/>
      <c r="C3" s="30"/>
      <c r="D3" s="30"/>
      <c r="J3" s="21"/>
      <c r="K3" s="21"/>
      <c r="L3" s="22"/>
      <c r="M3" s="23"/>
      <c r="N3" s="20"/>
      <c r="O3" s="12"/>
    </row>
    <row r="4" spans="1:15" ht="18" customHeight="1" thickBot="1">
      <c r="A4" s="35" t="s">
        <v>26</v>
      </c>
      <c r="B4" s="35"/>
      <c r="C4" s="35"/>
      <c r="D4" s="26"/>
      <c r="J4" s="21"/>
      <c r="K4" s="21"/>
      <c r="L4" s="22"/>
      <c r="M4" s="23"/>
      <c r="N4" s="20"/>
      <c r="O4" s="12"/>
    </row>
    <row r="5" spans="1:15" ht="21.75" customHeight="1" thickBot="1" thickTop="1">
      <c r="A5" s="31" t="s">
        <v>20</v>
      </c>
      <c r="B5" s="25" t="s">
        <v>21</v>
      </c>
      <c r="C5" s="14"/>
      <c r="J5" s="21"/>
      <c r="K5" s="21"/>
      <c r="L5" s="22"/>
      <c r="M5" s="23"/>
      <c r="N5" s="20"/>
      <c r="O5" s="12"/>
    </row>
    <row r="6" spans="1:15" ht="27" thickBot="1" thickTop="1">
      <c r="A6" s="32"/>
      <c r="B6" s="25" t="s">
        <v>22</v>
      </c>
      <c r="C6" s="14"/>
      <c r="J6" s="21"/>
      <c r="K6" s="21"/>
      <c r="L6" s="22"/>
      <c r="M6" s="23"/>
      <c r="N6" s="20"/>
      <c r="O6" s="12"/>
    </row>
    <row r="7" spans="10:15" ht="13.5" thickBot="1">
      <c r="J7" s="21"/>
      <c r="K7" s="21"/>
      <c r="L7" s="22"/>
      <c r="M7" s="23"/>
      <c r="N7" s="20"/>
      <c r="O7" s="12"/>
    </row>
    <row r="8" spans="2:15" ht="15.75" customHeight="1" thickBot="1" thickTop="1">
      <c r="B8" s="6" t="s">
        <v>3</v>
      </c>
      <c r="C8" s="7"/>
      <c r="G8" s="8">
        <f>+C8-C10</f>
        <v>0</v>
      </c>
      <c r="H8" t="s">
        <v>4</v>
      </c>
      <c r="J8" s="9">
        <v>1</v>
      </c>
      <c r="K8" s="10">
        <v>1</v>
      </c>
      <c r="L8" s="11">
        <v>1</v>
      </c>
      <c r="M8" s="12">
        <v>1.2908</v>
      </c>
      <c r="N8" s="13" t="s">
        <v>5</v>
      </c>
      <c r="O8" s="12">
        <v>1.2908</v>
      </c>
    </row>
    <row r="9" spans="2:15" ht="14.25" thickBot="1" thickTop="1">
      <c r="B9" s="6" t="s">
        <v>6</v>
      </c>
      <c r="C9" s="14"/>
      <c r="G9" t="e">
        <f>+C13/G8</f>
        <v>#N/A</v>
      </c>
      <c r="H9" t="s">
        <v>7</v>
      </c>
      <c r="J9" s="9">
        <v>31778</v>
      </c>
      <c r="K9" s="10">
        <v>0.8888</v>
      </c>
      <c r="L9" s="11">
        <v>34700</v>
      </c>
      <c r="M9" s="12">
        <v>1.3637</v>
      </c>
      <c r="N9" s="13">
        <v>1995</v>
      </c>
      <c r="O9" s="12">
        <v>1.3637</v>
      </c>
    </row>
    <row r="10" spans="2:15" ht="14.25" thickBot="1" thickTop="1">
      <c r="B10" s="6" t="s">
        <v>8</v>
      </c>
      <c r="C10" s="7"/>
      <c r="G10" s="8">
        <f>+G11-C10</f>
        <v>38737</v>
      </c>
      <c r="H10" t="s">
        <v>9</v>
      </c>
      <c r="J10" s="9">
        <v>32143</v>
      </c>
      <c r="K10" s="10">
        <v>0.7777</v>
      </c>
      <c r="L10" s="11">
        <v>35065</v>
      </c>
      <c r="M10" s="12">
        <v>1.317</v>
      </c>
      <c r="N10" s="13">
        <v>1996</v>
      </c>
      <c r="O10" s="12">
        <v>1.317</v>
      </c>
    </row>
    <row r="11" spans="2:15" ht="14.25" thickBot="1" thickTop="1">
      <c r="B11" s="6" t="s">
        <v>10</v>
      </c>
      <c r="C11" s="14"/>
      <c r="G11" s="9">
        <v>38737</v>
      </c>
      <c r="H11" t="s">
        <v>11</v>
      </c>
      <c r="J11" s="9">
        <v>32509</v>
      </c>
      <c r="K11" s="10">
        <f>+K10-0.1111</f>
        <v>0.6666</v>
      </c>
      <c r="L11" s="11">
        <v>35431</v>
      </c>
      <c r="M11" s="12">
        <v>1.2908</v>
      </c>
      <c r="N11" s="13">
        <v>1997</v>
      </c>
      <c r="O11" s="12">
        <v>1.2908</v>
      </c>
    </row>
    <row r="12" spans="2:15" ht="14.25" thickBot="1" thickTop="1">
      <c r="B12" s="6" t="s">
        <v>12</v>
      </c>
      <c r="C12" s="1" t="e">
        <f>+C11*F12</f>
        <v>#N/A</v>
      </c>
      <c r="F12" t="e">
        <f>LOOKUP($C$10,L8:L25,M8:M25)</f>
        <v>#N/A</v>
      </c>
      <c r="G12" s="1" t="e">
        <f>+G9*G10</f>
        <v>#N/A</v>
      </c>
      <c r="H12" t="s">
        <v>13</v>
      </c>
      <c r="J12" s="9">
        <v>32874</v>
      </c>
      <c r="K12" s="10">
        <f aca="true" t="shared" si="0" ref="K12:K17">+K11-0.1111</f>
        <v>0.5555</v>
      </c>
      <c r="L12" s="11">
        <v>35796</v>
      </c>
      <c r="M12" s="12">
        <v>1.2657</v>
      </c>
      <c r="N12" s="13">
        <v>1998</v>
      </c>
      <c r="O12" s="12">
        <v>1.2657</v>
      </c>
    </row>
    <row r="13" spans="2:15" ht="13.5" thickBot="1">
      <c r="B13" s="6" t="s">
        <v>14</v>
      </c>
      <c r="C13" s="1" t="e">
        <f>+C9-C12</f>
        <v>#N/A</v>
      </c>
      <c r="G13" s="1" t="e">
        <f>+G12-C14</f>
        <v>#N/A</v>
      </c>
      <c r="H13" t="s">
        <v>15</v>
      </c>
      <c r="J13" s="9">
        <v>33239</v>
      </c>
      <c r="K13" s="10">
        <f t="shared" si="0"/>
        <v>0.4444</v>
      </c>
      <c r="L13" s="11">
        <v>36161</v>
      </c>
      <c r="M13" s="12">
        <v>1.243</v>
      </c>
      <c r="N13" s="13">
        <v>1999</v>
      </c>
      <c r="O13" s="12">
        <v>1.243</v>
      </c>
    </row>
    <row r="14" spans="2:15" ht="13.5" thickBot="1">
      <c r="B14" s="6" t="s">
        <v>16</v>
      </c>
      <c r="C14" s="1" t="e">
        <f>IF(C13&gt;0,G12*F14,0)</f>
        <v>#N/A</v>
      </c>
      <c r="F14" t="e">
        <f>IF(C10&lt;J17,LOOKUP($C$10,J8:J17,K8:K17),K17)</f>
        <v>#N/A</v>
      </c>
      <c r="G14" s="15" t="e">
        <f>+C13-G12</f>
        <v>#N/A</v>
      </c>
      <c r="H14" t="s">
        <v>17</v>
      </c>
      <c r="J14" s="9">
        <v>33604</v>
      </c>
      <c r="K14" s="10">
        <f t="shared" si="0"/>
        <v>0.33330000000000004</v>
      </c>
      <c r="L14" s="11">
        <v>36526</v>
      </c>
      <c r="M14" s="12">
        <v>1.2191</v>
      </c>
      <c r="N14" s="13">
        <v>2000</v>
      </c>
      <c r="O14" s="12">
        <v>1.2191</v>
      </c>
    </row>
    <row r="15" spans="2:15" ht="13.5" thickBot="1">
      <c r="B15" s="6" t="s">
        <v>18</v>
      </c>
      <c r="C15" s="1" t="e">
        <f>+C13-C14</f>
        <v>#N/A</v>
      </c>
      <c r="F15" s="16">
        <v>0.19</v>
      </c>
      <c r="G15" s="1">
        <v>6000</v>
      </c>
      <c r="H15" s="1">
        <f>+G15*F15</f>
        <v>1140</v>
      </c>
      <c r="J15" s="9">
        <v>33970</v>
      </c>
      <c r="K15" s="10">
        <f t="shared" si="0"/>
        <v>0.22220000000000004</v>
      </c>
      <c r="L15" s="11">
        <v>36892</v>
      </c>
      <c r="M15" s="12">
        <v>1.1951</v>
      </c>
      <c r="N15" s="13">
        <v>2001</v>
      </c>
      <c r="O15" s="12">
        <v>1.1951</v>
      </c>
    </row>
    <row r="16" spans="2:15" ht="13.5" thickBot="1">
      <c r="B16" s="27" t="s">
        <v>23</v>
      </c>
      <c r="C16" s="1">
        <f>IF(C6&gt;0,C6/(C9-C5)*C15,0)</f>
        <v>0</v>
      </c>
      <c r="F16" s="16">
        <v>0.21</v>
      </c>
      <c r="G16" s="1" t="e">
        <f>+C17-G15</f>
        <v>#N/A</v>
      </c>
      <c r="H16" s="1" t="e">
        <f>+G16*F16</f>
        <v>#N/A</v>
      </c>
      <c r="J16" s="9">
        <v>34335</v>
      </c>
      <c r="K16" s="10">
        <f t="shared" si="0"/>
        <v>0.11110000000000003</v>
      </c>
      <c r="L16" s="11">
        <v>37257</v>
      </c>
      <c r="M16" s="12">
        <v>1.1717</v>
      </c>
      <c r="N16" s="13">
        <v>2002</v>
      </c>
      <c r="O16" s="12">
        <v>1.1717</v>
      </c>
    </row>
    <row r="17" spans="2:15" ht="13.5" thickBot="1">
      <c r="B17" s="28" t="s">
        <v>24</v>
      </c>
      <c r="C17" s="15" t="e">
        <f>+C15-C16</f>
        <v>#N/A</v>
      </c>
      <c r="F17" s="1"/>
      <c r="J17" s="9">
        <v>34700</v>
      </c>
      <c r="K17" s="10">
        <f t="shared" si="0"/>
        <v>0</v>
      </c>
      <c r="L17" s="11">
        <v>37622</v>
      </c>
      <c r="M17" s="12">
        <v>1.1488</v>
      </c>
      <c r="N17" s="13">
        <v>2003</v>
      </c>
      <c r="O17" s="12">
        <v>1.1488</v>
      </c>
    </row>
    <row r="18" spans="2:15" ht="13.5" thickBot="1">
      <c r="B18" s="17" t="s">
        <v>19</v>
      </c>
      <c r="C18" s="18" t="e">
        <f>SUM(H15:H16)</f>
        <v>#N/A</v>
      </c>
      <c r="F18" s="15"/>
      <c r="K18" s="10"/>
      <c r="L18" s="11">
        <v>37987</v>
      </c>
      <c r="M18" s="12">
        <v>1.1262</v>
      </c>
      <c r="N18" s="13">
        <v>2004</v>
      </c>
      <c r="O18" s="12">
        <v>1.1262</v>
      </c>
    </row>
    <row r="19" spans="11:15" ht="14.25" thickBot="1" thickTop="1">
      <c r="K19" s="10"/>
      <c r="L19" s="11">
        <v>38353</v>
      </c>
      <c r="M19" s="12">
        <v>1.1041</v>
      </c>
      <c r="N19" s="13">
        <v>2005</v>
      </c>
      <c r="O19" s="12">
        <v>1.1041</v>
      </c>
    </row>
    <row r="20" spans="1:15" ht="13.5" thickBot="1">
      <c r="A20" s="33" t="s">
        <v>25</v>
      </c>
      <c r="B20" s="34"/>
      <c r="C20" s="34"/>
      <c r="D20" s="34"/>
      <c r="F20" s="15"/>
      <c r="K20" s="19"/>
      <c r="L20" s="11">
        <v>38718</v>
      </c>
      <c r="M20" s="12">
        <v>1.0825</v>
      </c>
      <c r="N20" s="13">
        <v>2006</v>
      </c>
      <c r="O20" s="12">
        <v>1.0825</v>
      </c>
    </row>
    <row r="21" spans="1:15" ht="13.5" thickBot="1">
      <c r="A21" s="34"/>
      <c r="B21" s="34"/>
      <c r="C21" s="34"/>
      <c r="D21" s="34"/>
      <c r="K21" s="19"/>
      <c r="L21" s="11">
        <v>39083</v>
      </c>
      <c r="M21" s="12">
        <v>1.0613</v>
      </c>
      <c r="N21" s="13">
        <v>2007</v>
      </c>
      <c r="O21" s="12">
        <v>1.0613</v>
      </c>
    </row>
    <row r="22" spans="1:15" ht="13.5" thickBot="1">
      <c r="A22" s="34"/>
      <c r="B22" s="34"/>
      <c r="C22" s="34"/>
      <c r="D22" s="34"/>
      <c r="K22" s="19"/>
      <c r="L22" s="11">
        <v>39448</v>
      </c>
      <c r="M22" s="12">
        <v>1.0405</v>
      </c>
      <c r="N22" s="13">
        <v>2008</v>
      </c>
      <c r="O22" s="12">
        <v>1.0405</v>
      </c>
    </row>
    <row r="23" spans="1:15" ht="13.5" thickBot="1">
      <c r="A23" s="34"/>
      <c r="B23" s="34"/>
      <c r="C23" s="34"/>
      <c r="D23" s="34"/>
      <c r="K23" s="19"/>
      <c r="L23" s="11">
        <v>39814</v>
      </c>
      <c r="M23" s="12">
        <v>1.0201</v>
      </c>
      <c r="N23" s="13">
        <v>2009</v>
      </c>
      <c r="O23" s="12">
        <v>1.0201</v>
      </c>
    </row>
    <row r="24" spans="11:15" ht="13.5" thickBot="1">
      <c r="K24" s="9"/>
      <c r="L24" s="11">
        <v>40179</v>
      </c>
      <c r="M24" s="12">
        <v>1.01</v>
      </c>
      <c r="N24" s="13">
        <v>2010</v>
      </c>
      <c r="O24" s="12">
        <v>1.01</v>
      </c>
    </row>
    <row r="25" spans="11:15" ht="13.5" thickBot="1">
      <c r="K25" s="9"/>
      <c r="L25" s="11">
        <v>40544</v>
      </c>
      <c r="M25" s="12">
        <v>1</v>
      </c>
      <c r="N25" s="20">
        <v>2011</v>
      </c>
      <c r="O25" s="12">
        <v>1</v>
      </c>
    </row>
    <row r="33" ht="12.75">
      <c r="A33" s="29" t="s">
        <v>28</v>
      </c>
    </row>
  </sheetData>
  <sheetProtection password="DC69" sheet="1" objects="1" scenarios="1"/>
  <mergeCells count="4">
    <mergeCell ref="A3:D3"/>
    <mergeCell ref="A5:A6"/>
    <mergeCell ref="A20:D23"/>
    <mergeCell ref="A4:C4"/>
  </mergeCells>
  <printOptions/>
  <pageMargins left="0.75" right="0.42" top="1" bottom="1" header="0.45" footer="0.6"/>
  <pageSetup horizontalDpi="300" verticalDpi="300" orientation="portrait" paperSize="9" r:id="rId4"/>
  <headerFooter alignWithMargins="0">
    <oddHeader>&amp;R&amp;F
&amp;D</oddHeader>
    <oddFooter>&amp;Chttp://www.impuestosparaandarporcasa.com</oddFooter>
  </headerFooter>
  <ignoredErrors>
    <ignoredError sqref="C16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2011-02-05T23:30:12Z</cp:lastPrinted>
  <dcterms:created xsi:type="dcterms:W3CDTF">2011-02-04T23:48:48Z</dcterms:created>
  <dcterms:modified xsi:type="dcterms:W3CDTF">2011-02-07T00:41:56Z</dcterms:modified>
  <cp:category/>
  <cp:version/>
  <cp:contentType/>
  <cp:contentStatus/>
</cp:coreProperties>
</file>